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0" windowWidth="12945" windowHeight="7455" activeTab="0"/>
  </bookViews>
  <sheets>
    <sheet name="CEBlank10" sheetId="1" r:id="rId1"/>
    <sheet name="Bridge11" sheetId="2" r:id="rId2"/>
  </sheets>
  <definedNames>
    <definedName name="_xlnm.Print_Area" localSheetId="0">'CEBlank10'!$A$1:$F$124</definedName>
  </definedNames>
  <calcPr fullCalcOnLoad="1"/>
</workbook>
</file>

<file path=xl/sharedStrings.xml><?xml version="1.0" encoding="utf-8"?>
<sst xmlns="http://schemas.openxmlformats.org/spreadsheetml/2006/main" count="324" uniqueCount="153">
  <si>
    <t>SUMMARY OF ESTIMATED COST</t>
  </si>
  <si>
    <t>PAGE 1</t>
  </si>
  <si>
    <t xml:space="preserve">PROJECT NO.:  </t>
  </si>
  <si>
    <t xml:space="preserve"> </t>
  </si>
  <si>
    <t xml:space="preserve">COUNTY:  </t>
  </si>
  <si>
    <t xml:space="preserve">ALTERNATE NO.:  </t>
  </si>
  <si>
    <t xml:space="preserve">WORK DESCRIPTION:  </t>
  </si>
  <si>
    <t xml:space="preserve">DATE PREPARED:  </t>
  </si>
  <si>
    <t xml:space="preserve">DATE PMS REVISED:  </t>
  </si>
  <si>
    <t>ITEM DESCRIPTION</t>
  </si>
  <si>
    <t>UNIT</t>
  </si>
  <si>
    <t>QUANTITY</t>
  </si>
  <si>
    <t>UNIT COST</t>
  </si>
  <si>
    <t>AMOUNT</t>
  </si>
  <si>
    <t>ROADWAY:</t>
  </si>
  <si>
    <t xml:space="preserve">  MAJOR DRAINAGE</t>
  </si>
  <si>
    <t xml:space="preserve">  BASE AND PAVEMENT - FREEWAY</t>
  </si>
  <si>
    <t xml:space="preserve">        AND RAMPS:</t>
  </si>
  <si>
    <t xml:space="preserve">        TRAVELWAY</t>
  </si>
  <si>
    <t xml:space="preserve">  BASE AND PAVEMENT - HIGH VOLUME</t>
  </si>
  <si>
    <t xml:space="preserve">        CROSS AND ACCESS ROADS:</t>
  </si>
  <si>
    <t xml:space="preserve">  BASE AND PAVEMENT - LOW VOLUME</t>
  </si>
  <si>
    <t xml:space="preserve">       CROSS AND ACCESS ROADS:</t>
  </si>
  <si>
    <t xml:space="preserve">  BASE AND PAVEMENT - DETOUR</t>
  </si>
  <si>
    <t xml:space="preserve">        AND UNPAVED ACCESS ROADS:</t>
  </si>
  <si>
    <t xml:space="preserve">        TRAVELWAY - UNPAVED</t>
  </si>
  <si>
    <t xml:space="preserve">  SIGNALIZATION/INTERSECTION</t>
  </si>
  <si>
    <t>EA</t>
  </si>
  <si>
    <t>ROADWAY SUBTOTAL</t>
  </si>
  <si>
    <t>CONTINGENCIES (40 PERCENT)</t>
  </si>
  <si>
    <t>ROADWAY TOTAL</t>
  </si>
  <si>
    <t>PAGE 2</t>
  </si>
  <si>
    <t>BRIDGE:</t>
  </si>
  <si>
    <t xml:space="preserve">  RETAINING WALLS</t>
  </si>
  <si>
    <t>SF</t>
  </si>
  <si>
    <t xml:space="preserve">        CONTINGENCIES (15 PERCENT)</t>
  </si>
  <si>
    <t xml:space="preserve">        RETAINING WALL TOTAL</t>
  </si>
  <si>
    <t xml:space="preserve">        BRIDGE #1  (FROM BRIDGE FORM)</t>
  </si>
  <si>
    <t xml:space="preserve">        BRIDGE #2  (FROM BRIDGE FORM)</t>
  </si>
  <si>
    <t xml:space="preserve">        BRIDGE #3  (FROM BRIDGE FORM)</t>
  </si>
  <si>
    <t xml:space="preserve">        WIDENING #1  (2X BRIDGE FORM)</t>
  </si>
  <si>
    <t xml:space="preserve">        WIDENING #2  (2X BRIDGE FORM)</t>
  </si>
  <si>
    <t xml:space="preserve">        BRIDGE STRUCTURE SUBTOTAL </t>
  </si>
  <si>
    <t xml:space="preserve">        BRIDGE STRUCTURE TOTAL</t>
  </si>
  <si>
    <t xml:space="preserve">  BRIDGE CULVERTS</t>
  </si>
  <si>
    <t xml:space="preserve">        BRIDGE CULVERT SUBTOTAL</t>
  </si>
  <si>
    <t xml:space="preserve">        BRIDGE CULVERT TOTAL</t>
  </si>
  <si>
    <t xml:space="preserve">  BRIDGE TOTAL</t>
  </si>
  <si>
    <t xml:space="preserve">  </t>
  </si>
  <si>
    <t>ENGINEERING INSPECTION (15 PERCENT)</t>
  </si>
  <si>
    <t>RIGHT-OF-WAY COSTS</t>
  </si>
  <si>
    <t>UTILITY RELOCATION</t>
  </si>
  <si>
    <t xml:space="preserve">GRAND TOTAL </t>
  </si>
  <si>
    <t xml:space="preserve"> SPAN LENGTH</t>
  </si>
  <si>
    <t>PIER HEIGHT</t>
  </si>
  <si>
    <t>ALIGNMENT</t>
  </si>
  <si>
    <t>GIRDER TYPE</t>
  </si>
  <si>
    <t>COST / SF</t>
  </si>
  <si>
    <t>GDR. DEPTH</t>
  </si>
  <si>
    <t>baseline cost</t>
  </si>
  <si>
    <t>multiplier</t>
  </si>
  <si>
    <t>&lt; 45'</t>
  </si>
  <si>
    <t>&lt; 30'</t>
  </si>
  <si>
    <t>TAN - 10 DEG. CURVE</t>
  </si>
  <si>
    <t>AASHTO T - I</t>
  </si>
  <si>
    <t>&gt; 10 DEG. CURVE</t>
  </si>
  <si>
    <t>STEEL W-BEAM</t>
  </si>
  <si>
    <t>3.0'</t>
  </si>
  <si>
    <t>45' - 60'</t>
  </si>
  <si>
    <t>AASHTO T - II</t>
  </si>
  <si>
    <t>60' - 80'</t>
  </si>
  <si>
    <t>AASHTO T - III</t>
  </si>
  <si>
    <t>3.8'</t>
  </si>
  <si>
    <t>80' - 100'</t>
  </si>
  <si>
    <t>TAN - 5 DEG. CURVE</t>
  </si>
  <si>
    <t>BT - 54</t>
  </si>
  <si>
    <t>4.5'</t>
  </si>
  <si>
    <t>STEEL PL GDR.</t>
  </si>
  <si>
    <t>4.0'</t>
  </si>
  <si>
    <t>100 - 120</t>
  </si>
  <si>
    <t>&lt; 40'</t>
  </si>
  <si>
    <t>TAN - 3 DEG. CURVE</t>
  </si>
  <si>
    <t>BT - 63</t>
  </si>
  <si>
    <t>5.3'</t>
  </si>
  <si>
    <t>100' - 120'</t>
  </si>
  <si>
    <t>&gt; 3 DEG. CURVE</t>
  </si>
  <si>
    <t>5.0'</t>
  </si>
  <si>
    <t>CONCRETE BOX</t>
  </si>
  <si>
    <t>6.0'</t>
  </si>
  <si>
    <t>40' - 60'</t>
  </si>
  <si>
    <t>120' - 140'</t>
  </si>
  <si>
    <t>BT - 72</t>
  </si>
  <si>
    <t>140' - 180'</t>
  </si>
  <si>
    <t>TAN</t>
  </si>
  <si>
    <t>CONC. SPLICE GDR.</t>
  </si>
  <si>
    <t>6.5'*</t>
  </si>
  <si>
    <t>ALL</t>
  </si>
  <si>
    <t>6.5'</t>
  </si>
  <si>
    <t xml:space="preserve">6.5' </t>
  </si>
  <si>
    <t>180' - 200'</t>
  </si>
  <si>
    <t>7.0'</t>
  </si>
  <si>
    <t xml:space="preserve">ALL </t>
  </si>
  <si>
    <t>8.0'</t>
  </si>
  <si>
    <t>200' - 250'</t>
  </si>
  <si>
    <t>9.0'</t>
  </si>
  <si>
    <t>250' - 300'</t>
  </si>
  <si>
    <t>12.0'</t>
  </si>
  <si>
    <t>8.0'*</t>
  </si>
  <si>
    <t>300' - 350'</t>
  </si>
  <si>
    <t>80' - 120'</t>
  </si>
  <si>
    <t>16.0'</t>
  </si>
  <si>
    <t>10.0'*</t>
  </si>
  <si>
    <t>350' - 400'</t>
  </si>
  <si>
    <t>12.0'*</t>
  </si>
  <si>
    <t>* MID-SPAN DEPTH OF HAUNCED GIRDER</t>
  </si>
  <si>
    <t xml:space="preserve">                 * DEPTH AT SUPPORT 1.5 TO 2 TIMES MID-SPAN DEPTH</t>
  </si>
  <si>
    <t xml:space="preserve">  WASTE EXCAVATION</t>
  </si>
  <si>
    <t xml:space="preserve">  BRIDGE STRUCTURES (BRIDGE FORM ATTACHED)</t>
  </si>
  <si>
    <t xml:space="preserve">ALDOT OVERHEAD PERCENTAGE:  </t>
  </si>
  <si>
    <t>ALDOT OVERHEAD (INPUT IN TITLE BLOCK)</t>
  </si>
  <si>
    <t xml:space="preserve">        FREEWAY TRAVELWAY</t>
  </si>
  <si>
    <t xml:space="preserve">        RAMP TRAVELWAY</t>
  </si>
  <si>
    <t xml:space="preserve">  CONC. MEDIAN BARRIER</t>
  </si>
  <si>
    <t>CONSTRUCTION COST TOTAL (INPUT FOR CPMS)</t>
  </si>
  <si>
    <t xml:space="preserve">ROADWAY AND BRIDGE TOTAL </t>
  </si>
  <si>
    <t xml:space="preserve">        TRAVELWAY (4 - 6 LANE SECTION)</t>
  </si>
  <si>
    <t xml:space="preserve">        TRAVELWAY (2 - 3 LANE SECTION)</t>
  </si>
  <si>
    <t>NOTE: ALL BASE AND PAVE COSTS ARE FOR BITUMINOUS PAVEMENT ONLY.</t>
  </si>
  <si>
    <t xml:space="preserve">        TRAVELWAY - PAVED RESURFACE</t>
  </si>
  <si>
    <t xml:space="preserve">        TRAVELWAY - PAVED NEW LOCATION</t>
  </si>
  <si>
    <t xml:space="preserve">        SHOULDERS (ANY WIDTH GRADED)</t>
  </si>
  <si>
    <r>
      <t>m</t>
    </r>
    <r>
      <rPr>
        <vertAlign val="superscript"/>
        <sz val="12"/>
        <rFont val="Helv"/>
        <family val="0"/>
      </rPr>
      <t>3</t>
    </r>
  </si>
  <si>
    <t>m</t>
  </si>
  <si>
    <t>kg</t>
  </si>
  <si>
    <r>
      <t>m</t>
    </r>
    <r>
      <rPr>
        <vertAlign val="superscript"/>
        <sz val="12"/>
        <rFont val="Helv"/>
        <family val="0"/>
      </rPr>
      <t>2</t>
    </r>
  </si>
  <si>
    <t xml:space="preserve">  UNCLASSIFIED EXCAV.    (210A-000M)</t>
  </si>
  <si>
    <t xml:space="preserve">  BORROW EXCAVATION    (210D-000M)</t>
  </si>
  <si>
    <t xml:space="preserve">        1500 mm PIPE                       (530A-008M)</t>
  </si>
  <si>
    <t xml:space="preserve">        1350 mm  PIPE                       (530A-007M)</t>
  </si>
  <si>
    <t xml:space="preserve">        1200 mm PIPE                       (530A-006M)</t>
  </si>
  <si>
    <t xml:space="preserve">        1650 mm PIPE                       (530A-009M)</t>
  </si>
  <si>
    <t xml:space="preserve">        1800 mm PIPE                       (530A-010M)</t>
  </si>
  <si>
    <t xml:space="preserve">        BOX CULV'T CONC.             (524A-010M)</t>
  </si>
  <si>
    <t xml:space="preserve">        STEEL REINF.                       (502A-000M)</t>
  </si>
  <si>
    <t xml:space="preserve">        RAMP SHLDS  (3.6 m GRADED / 3.1 m PAVED)</t>
  </si>
  <si>
    <t xml:space="preserve">        SHOULDERS  (1.2 - 3.1 m GRADED / 0.6 - 2.4 m PAVED)</t>
  </si>
  <si>
    <t xml:space="preserve">        RAMP SHLDS  (1.8 - 2.1 m GRADED / 1.2 - 1.5 m PAVED)</t>
  </si>
  <si>
    <t xml:space="preserve">        TRAVELWAY SHLDS  (3.6 - 4.3 m GRADED / 3.1 m PAVED)</t>
  </si>
  <si>
    <t xml:space="preserve">        BR. CULV'T CONCRETE  (524A-010M)</t>
  </si>
  <si>
    <t xml:space="preserve">        STEEL REINF.                    (502A-000M)</t>
  </si>
  <si>
    <t>ESTIMATED BRIDGE COSTS - 2011</t>
  </si>
  <si>
    <t>&gt; 5 DEG. CURVE</t>
  </si>
  <si>
    <t xml:space="preserve">   form revised: 3/21/2011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</si>
</sst>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0.00_)"/>
    <numFmt numFmtId="167" formatCode="&quot;$&quot;#,##0.0_);\(&quot;$&quot;#,##0.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Helv"/>
      <family val="0"/>
    </font>
    <font>
      <sz val="24"/>
      <color indexed="13"/>
      <name val="Helv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Helv"/>
      <family val="0"/>
    </font>
    <font>
      <vertAlign val="superscript"/>
      <sz val="12"/>
      <name val="Helv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10"/>
      <name val="Times New Roman"/>
      <family val="2"/>
    </font>
    <font>
      <sz val="11"/>
      <color indexed="19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3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5" fillId="31" borderId="3">
      <alignment/>
      <protection/>
    </xf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166" fontId="4" fillId="0" borderId="0">
      <alignment/>
      <protection/>
    </xf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3">
      <alignment/>
      <protection/>
    </xf>
    <xf numFmtId="0" fontId="44" fillId="0" borderId="0" applyNumberFormat="0" applyFill="0" applyBorder="0" applyAlignment="0" applyProtection="0"/>
    <xf numFmtId="0" fontId="6" fillId="34" borderId="0">
      <alignment/>
      <protection/>
    </xf>
    <xf numFmtId="0" fontId="45" fillId="0" borderId="10" applyNumberFormat="0" applyFill="0" applyAlignment="0" applyProtection="0"/>
    <xf numFmtId="0" fontId="5" fillId="0" borderId="11">
      <alignment/>
      <protection/>
    </xf>
    <xf numFmtId="0" fontId="5" fillId="0" borderId="3">
      <alignment/>
      <protection/>
    </xf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6" fontId="4" fillId="0" borderId="0" xfId="58" applyAlignment="1">
      <alignment horizontal="left"/>
      <protection/>
    </xf>
    <xf numFmtId="166" fontId="4" fillId="0" borderId="0" xfId="58">
      <alignment/>
      <protection/>
    </xf>
    <xf numFmtId="166" fontId="4" fillId="0" borderId="0" xfId="58" applyAlignment="1">
      <alignment horizontal="right"/>
      <protection/>
    </xf>
    <xf numFmtId="166" fontId="7" fillId="0" borderId="0" xfId="58" applyFont="1" applyAlignment="1" applyProtection="1">
      <alignment horizontal="left"/>
      <protection locked="0"/>
    </xf>
    <xf numFmtId="165" fontId="4" fillId="0" borderId="0" xfId="58" applyNumberFormat="1" applyProtection="1">
      <alignment/>
      <protection/>
    </xf>
    <xf numFmtId="165" fontId="7" fillId="0" borderId="0" xfId="58" applyNumberFormat="1" applyFont="1" applyAlignment="1" applyProtection="1">
      <alignment horizontal="left"/>
      <protection locked="0"/>
    </xf>
    <xf numFmtId="166" fontId="4" fillId="0" borderId="0" xfId="58" applyAlignment="1">
      <alignment horizontal="center"/>
      <protection/>
    </xf>
    <xf numFmtId="37" fontId="7" fillId="0" borderId="0" xfId="58" applyNumberFormat="1" applyFont="1" applyProtection="1">
      <alignment/>
      <protection locked="0"/>
    </xf>
    <xf numFmtId="166" fontId="4" fillId="0" borderId="0" xfId="58" applyNumberFormat="1" applyProtection="1">
      <alignment/>
      <protection/>
    </xf>
    <xf numFmtId="37" fontId="4" fillId="0" borderId="0" xfId="58" applyNumberFormat="1" applyProtection="1">
      <alignment/>
      <protection/>
    </xf>
    <xf numFmtId="37" fontId="4" fillId="0" borderId="0" xfId="58" applyNumberFormat="1" applyAlignment="1" applyProtection="1">
      <alignment horizontal="left"/>
      <protection/>
    </xf>
    <xf numFmtId="37" fontId="4" fillId="0" borderId="12" xfId="58" applyNumberFormat="1" applyBorder="1" applyProtection="1">
      <alignment/>
      <protection/>
    </xf>
    <xf numFmtId="5" fontId="4" fillId="0" borderId="0" xfId="58" applyNumberFormat="1" applyProtection="1">
      <alignment/>
      <protection/>
    </xf>
    <xf numFmtId="5" fontId="4" fillId="0" borderId="13" xfId="58" applyNumberFormat="1" applyBorder="1" applyProtection="1">
      <alignment/>
      <protection/>
    </xf>
    <xf numFmtId="164" fontId="4" fillId="0" borderId="0" xfId="58" applyNumberFormat="1" applyProtection="1">
      <alignment/>
      <protection/>
    </xf>
    <xf numFmtId="166" fontId="7" fillId="0" borderId="0" xfId="58" applyFont="1" applyProtection="1">
      <alignment/>
      <protection locked="0"/>
    </xf>
    <xf numFmtId="5" fontId="4" fillId="0" borderId="12" xfId="58" applyNumberFormat="1" applyBorder="1" applyProtection="1">
      <alignment/>
      <protection/>
    </xf>
    <xf numFmtId="5" fontId="4" fillId="0" borderId="0" xfId="58" applyNumberFormat="1" applyAlignment="1" applyProtection="1">
      <alignment horizontal="left"/>
      <protection/>
    </xf>
    <xf numFmtId="5" fontId="7" fillId="0" borderId="0" xfId="58" applyNumberFormat="1" applyFont="1" applyProtection="1">
      <alignment/>
      <protection locked="0"/>
    </xf>
    <xf numFmtId="5" fontId="7" fillId="0" borderId="13" xfId="58" applyNumberFormat="1" applyFont="1" applyBorder="1" applyProtection="1">
      <alignment/>
      <protection locked="0"/>
    </xf>
    <xf numFmtId="166" fontId="8" fillId="0" borderId="0" xfId="58" applyFont="1" applyAlignment="1">
      <alignment horizontal="left"/>
      <protection/>
    </xf>
    <xf numFmtId="5" fontId="8" fillId="0" borderId="0" xfId="58" applyNumberFormat="1" applyFont="1" applyProtection="1">
      <alignment/>
      <protection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44" fontId="11" fillId="0" borderId="16" xfId="44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4" fontId="1" fillId="0" borderId="18" xfId="44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44" fontId="1" fillId="35" borderId="19" xfId="44" applyFont="1" applyFill="1" applyBorder="1" applyAlignment="1">
      <alignment/>
    </xf>
    <xf numFmtId="0" fontId="1" fillId="0" borderId="19" xfId="0" applyFont="1" applyBorder="1" applyAlignment="1">
      <alignment horizontal="center"/>
    </xf>
    <xf numFmtId="44" fontId="1" fillId="0" borderId="19" xfId="44" applyFont="1" applyFill="1" applyBorder="1" applyAlignment="1">
      <alignment/>
    </xf>
    <xf numFmtId="44" fontId="1" fillId="0" borderId="19" xfId="44" applyFont="1" applyBorder="1" applyAlignment="1">
      <alignment/>
    </xf>
    <xf numFmtId="0" fontId="1" fillId="36" borderId="19" xfId="0" applyFont="1" applyFill="1" applyBorder="1" applyAlignment="1">
      <alignment horizontal="center"/>
    </xf>
    <xf numFmtId="44" fontId="1" fillId="36" borderId="19" xfId="44" applyFont="1" applyFill="1" applyBorder="1" applyAlignment="1">
      <alignment/>
    </xf>
    <xf numFmtId="0" fontId="1" fillId="0" borderId="0" xfId="0" applyFont="1" applyAlignment="1">
      <alignment horizontal="left"/>
    </xf>
    <xf numFmtId="44" fontId="1" fillId="0" borderId="0" xfId="44" applyFont="1" applyAlignment="1">
      <alignment horizontal="left"/>
    </xf>
    <xf numFmtId="166" fontId="4" fillId="0" borderId="0" xfId="58" applyFont="1" applyAlignment="1">
      <alignment horizontal="left"/>
      <protection/>
    </xf>
    <xf numFmtId="164" fontId="12" fillId="0" borderId="0" xfId="58" applyNumberFormat="1" applyFont="1" applyAlignment="1" applyProtection="1">
      <alignment horizontal="left"/>
      <protection/>
    </xf>
    <xf numFmtId="10" fontId="7" fillId="0" borderId="0" xfId="58" applyNumberFormat="1" applyFont="1" applyAlignment="1" applyProtection="1">
      <alignment horizontal="left"/>
      <protection locked="0"/>
    </xf>
    <xf numFmtId="10" fontId="4" fillId="0" borderId="0" xfId="58" applyNumberFormat="1">
      <alignment/>
      <protection/>
    </xf>
    <xf numFmtId="5" fontId="4" fillId="0" borderId="0" xfId="58" applyNumberFormat="1" applyBorder="1" applyProtection="1">
      <alignment/>
      <protection/>
    </xf>
    <xf numFmtId="5" fontId="4" fillId="0" borderId="20" xfId="58" applyNumberFormat="1" applyBorder="1" applyProtection="1">
      <alignment/>
      <protection/>
    </xf>
    <xf numFmtId="10" fontId="4" fillId="0" borderId="0" xfId="58" applyNumberFormat="1" applyProtection="1">
      <alignment/>
      <protection/>
    </xf>
    <xf numFmtId="0" fontId="10" fillId="0" borderId="14" xfId="0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Data   - Style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abels - Style3" xfId="55"/>
    <cellStyle name="Linked Cell" xfId="56"/>
    <cellStyle name="Neutral" xfId="57"/>
    <cellStyle name="Normal_A" xfId="58"/>
    <cellStyle name="Note" xfId="59"/>
    <cellStyle name="Output" xfId="60"/>
    <cellStyle name="Percent" xfId="61"/>
    <cellStyle name="Reset  - Style7" xfId="62"/>
    <cellStyle name="Table  - Style6" xfId="63"/>
    <cellStyle name="Title" xfId="64"/>
    <cellStyle name="Title  - Style1" xfId="65"/>
    <cellStyle name="Total" xfId="66"/>
    <cellStyle name="TotCol - Style5" xfId="67"/>
    <cellStyle name="TotRow - Style4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154"/>
  <sheetViews>
    <sheetView showGridLines="0" tabSelected="1" zoomScalePageLayoutView="0" workbookViewId="0" topLeftCell="A1">
      <selection activeCell="A2" sqref="A2"/>
    </sheetView>
  </sheetViews>
  <sheetFormatPr defaultColWidth="12.57421875" defaultRowHeight="12.75"/>
  <cols>
    <col min="1" max="1" width="68.140625" style="2" customWidth="1"/>
    <col min="2" max="2" width="11.28125" style="2" customWidth="1"/>
    <col min="3" max="3" width="13.8515625" style="2" customWidth="1"/>
    <col min="4" max="4" width="15.140625" style="2" customWidth="1"/>
    <col min="5" max="5" width="3.57421875" style="2" customWidth="1"/>
    <col min="6" max="6" width="16.421875" style="2" customWidth="1"/>
    <col min="7" max="16384" width="12.57421875" style="2" customWidth="1"/>
  </cols>
  <sheetData>
    <row r="1" spans="1:2" ht="15.75">
      <c r="A1" s="42" t="s">
        <v>152</v>
      </c>
      <c r="B1" s="1" t="s">
        <v>0</v>
      </c>
    </row>
    <row r="2" ht="15.75">
      <c r="F2" s="3" t="s">
        <v>1</v>
      </c>
    </row>
    <row r="3" spans="1:2" ht="15.75">
      <c r="A3" s="3" t="s">
        <v>2</v>
      </c>
      <c r="B3" s="4" t="s">
        <v>3</v>
      </c>
    </row>
    <row r="4" spans="1:2" ht="15.75">
      <c r="A4" s="3" t="s">
        <v>4</v>
      </c>
      <c r="B4" s="4" t="s">
        <v>3</v>
      </c>
    </row>
    <row r="5" spans="1:2" ht="15.75">
      <c r="A5" s="3" t="s">
        <v>5</v>
      </c>
      <c r="B5" s="4" t="s">
        <v>3</v>
      </c>
    </row>
    <row r="6" spans="1:2" ht="15.75">
      <c r="A6" s="3" t="s">
        <v>6</v>
      </c>
      <c r="B6" s="4" t="s">
        <v>3</v>
      </c>
    </row>
    <row r="7" spans="1:2" ht="15.75">
      <c r="A7" s="3" t="s">
        <v>7</v>
      </c>
      <c r="B7" s="5">
        <f ca="1">NOW()</f>
        <v>40623.61595439815</v>
      </c>
    </row>
    <row r="8" spans="1:2" ht="15.75">
      <c r="A8" s="3" t="s">
        <v>8</v>
      </c>
      <c r="B8" s="6" t="s">
        <v>3</v>
      </c>
    </row>
    <row r="9" spans="1:2" ht="15.75">
      <c r="A9" s="3" t="s">
        <v>118</v>
      </c>
      <c r="B9" s="43">
        <v>0.1363</v>
      </c>
    </row>
    <row r="11" spans="1:6" ht="15.75">
      <c r="A11" s="1" t="s">
        <v>9</v>
      </c>
      <c r="B11" s="7" t="s">
        <v>10</v>
      </c>
      <c r="C11" s="3" t="s">
        <v>11</v>
      </c>
      <c r="D11" s="3" t="s">
        <v>12</v>
      </c>
      <c r="F11" s="7" t="s">
        <v>13</v>
      </c>
    </row>
    <row r="12" ht="15.75">
      <c r="B12" s="7" t="s">
        <v>3</v>
      </c>
    </row>
    <row r="13" ht="15.75">
      <c r="A13" s="1" t="s">
        <v>14</v>
      </c>
    </row>
    <row r="15" spans="1:6" ht="18">
      <c r="A15" s="1" t="s">
        <v>135</v>
      </c>
      <c r="B15" s="7" t="s">
        <v>131</v>
      </c>
      <c r="C15" s="8">
        <v>0</v>
      </c>
      <c r="D15" s="9">
        <v>0</v>
      </c>
      <c r="F15" s="10">
        <f>SUM(C15*D15)</f>
        <v>0</v>
      </c>
    </row>
    <row r="16" spans="1:6" ht="18">
      <c r="A16" s="41" t="s">
        <v>136</v>
      </c>
      <c r="B16" s="7" t="s">
        <v>131</v>
      </c>
      <c r="C16" s="8">
        <v>0</v>
      </c>
      <c r="D16" s="9">
        <v>0</v>
      </c>
      <c r="F16" s="10">
        <f>SUM(C16*D16)</f>
        <v>0</v>
      </c>
    </row>
    <row r="17" spans="1:6" ht="18">
      <c r="A17" s="41" t="s">
        <v>116</v>
      </c>
      <c r="B17" s="7" t="s">
        <v>131</v>
      </c>
      <c r="C17" s="8">
        <v>0</v>
      </c>
      <c r="D17" s="9">
        <v>0</v>
      </c>
      <c r="F17" s="10">
        <f>C17*D17</f>
        <v>0</v>
      </c>
    </row>
    <row r="18" spans="3:6" ht="15.75">
      <c r="C18" s="8"/>
      <c r="D18" s="9"/>
      <c r="F18" s="11" t="s">
        <v>3</v>
      </c>
    </row>
    <row r="19" spans="1:6" ht="15.75">
      <c r="A19" s="1" t="s">
        <v>15</v>
      </c>
      <c r="C19" s="8"/>
      <c r="D19" s="9"/>
      <c r="F19" s="11" t="s">
        <v>3</v>
      </c>
    </row>
    <row r="20" spans="1:6" ht="15.75">
      <c r="A20" s="1" t="s">
        <v>139</v>
      </c>
      <c r="B20" s="7" t="s">
        <v>132</v>
      </c>
      <c r="C20" s="8">
        <v>0</v>
      </c>
      <c r="D20" s="9">
        <v>0</v>
      </c>
      <c r="F20" s="10">
        <f aca="true" t="shared" si="0" ref="F20:F26">SUM(C20*D20)</f>
        <v>0</v>
      </c>
    </row>
    <row r="21" spans="1:6" ht="15.75">
      <c r="A21" s="1" t="s">
        <v>138</v>
      </c>
      <c r="B21" s="7" t="s">
        <v>132</v>
      </c>
      <c r="C21" s="8">
        <v>0</v>
      </c>
      <c r="D21" s="9">
        <v>0</v>
      </c>
      <c r="F21" s="10">
        <f t="shared" si="0"/>
        <v>0</v>
      </c>
    </row>
    <row r="22" spans="1:6" ht="15.75">
      <c r="A22" s="1" t="s">
        <v>137</v>
      </c>
      <c r="B22" s="7" t="s">
        <v>132</v>
      </c>
      <c r="C22" s="8">
        <v>0</v>
      </c>
      <c r="D22" s="9">
        <v>0</v>
      </c>
      <c r="F22" s="10">
        <f t="shared" si="0"/>
        <v>0</v>
      </c>
    </row>
    <row r="23" spans="1:6" ht="15.75">
      <c r="A23" s="1" t="s">
        <v>140</v>
      </c>
      <c r="B23" s="7" t="s">
        <v>132</v>
      </c>
      <c r="C23" s="8">
        <v>0</v>
      </c>
      <c r="D23" s="9">
        <v>0</v>
      </c>
      <c r="F23" s="10">
        <f t="shared" si="0"/>
        <v>0</v>
      </c>
    </row>
    <row r="24" spans="1:6" ht="15.75">
      <c r="A24" s="1" t="s">
        <v>141</v>
      </c>
      <c r="B24" s="7" t="s">
        <v>132</v>
      </c>
      <c r="C24" s="8">
        <v>0</v>
      </c>
      <c r="D24" s="9">
        <v>0</v>
      </c>
      <c r="F24" s="10">
        <f t="shared" si="0"/>
        <v>0</v>
      </c>
    </row>
    <row r="25" spans="1:6" ht="18">
      <c r="A25" s="1" t="s">
        <v>142</v>
      </c>
      <c r="B25" s="7" t="s">
        <v>131</v>
      </c>
      <c r="C25" s="8">
        <v>0</v>
      </c>
      <c r="D25" s="9">
        <v>0</v>
      </c>
      <c r="F25" s="10">
        <f t="shared" si="0"/>
        <v>0</v>
      </c>
    </row>
    <row r="26" spans="1:6" ht="15.75">
      <c r="A26" s="1" t="s">
        <v>143</v>
      </c>
      <c r="B26" s="7" t="s">
        <v>133</v>
      </c>
      <c r="C26" s="8">
        <v>0</v>
      </c>
      <c r="D26" s="9">
        <v>0</v>
      </c>
      <c r="F26" s="10">
        <f t="shared" si="0"/>
        <v>0</v>
      </c>
    </row>
    <row r="27" spans="1:6" ht="15.75">
      <c r="A27" s="1"/>
      <c r="B27" s="7"/>
      <c r="C27" s="8"/>
      <c r="D27" s="9"/>
      <c r="F27" s="10"/>
    </row>
    <row r="28" spans="1:6" ht="15.75">
      <c r="A28" s="21" t="s">
        <v>127</v>
      </c>
      <c r="B28" s="7"/>
      <c r="C28" s="8"/>
      <c r="D28" s="9"/>
      <c r="F28" s="10"/>
    </row>
    <row r="29" spans="3:6" ht="15.75">
      <c r="C29" s="8"/>
      <c r="D29" s="9"/>
      <c r="F29" s="11" t="s">
        <v>3</v>
      </c>
    </row>
    <row r="30" spans="1:6" ht="15.75">
      <c r="A30" s="1" t="s">
        <v>16</v>
      </c>
      <c r="C30" s="8"/>
      <c r="D30" s="9"/>
      <c r="F30" s="11" t="s">
        <v>3</v>
      </c>
    </row>
    <row r="31" spans="1:6" ht="15.75">
      <c r="A31" s="1" t="s">
        <v>17</v>
      </c>
      <c r="C31" s="8"/>
      <c r="D31" s="9"/>
      <c r="F31" s="11" t="s">
        <v>3</v>
      </c>
    </row>
    <row r="32" spans="1:6" ht="18">
      <c r="A32" s="1" t="s">
        <v>120</v>
      </c>
      <c r="B32" s="7" t="s">
        <v>134</v>
      </c>
      <c r="C32" s="8">
        <v>0</v>
      </c>
      <c r="D32" s="9">
        <v>88.87</v>
      </c>
      <c r="F32" s="10">
        <f>SUM(C32*D32)</f>
        <v>0</v>
      </c>
    </row>
    <row r="33" spans="1:6" ht="18">
      <c r="A33" s="1" t="s">
        <v>121</v>
      </c>
      <c r="B33" s="7" t="s">
        <v>134</v>
      </c>
      <c r="C33" s="8">
        <v>0</v>
      </c>
      <c r="D33" s="9">
        <v>61.28</v>
      </c>
      <c r="F33" s="10">
        <f>SUM(C33*D33)</f>
        <v>0</v>
      </c>
    </row>
    <row r="34" spans="1:6" ht="18">
      <c r="A34" s="1" t="s">
        <v>147</v>
      </c>
      <c r="B34" s="7" t="s">
        <v>134</v>
      </c>
      <c r="C34" s="8">
        <v>0</v>
      </c>
      <c r="D34" s="9">
        <v>79.2</v>
      </c>
      <c r="F34" s="10">
        <f>SUM(C34*D34)</f>
        <v>0</v>
      </c>
    </row>
    <row r="35" spans="1:6" ht="18">
      <c r="A35" s="1" t="s">
        <v>146</v>
      </c>
      <c r="B35" s="7" t="s">
        <v>134</v>
      </c>
      <c r="C35" s="8">
        <v>0</v>
      </c>
      <c r="D35" s="9">
        <v>50.09</v>
      </c>
      <c r="F35" s="10">
        <f>SUM(C35*D35)</f>
        <v>0</v>
      </c>
    </row>
    <row r="36" spans="1:6" ht="18">
      <c r="A36" s="1" t="s">
        <v>144</v>
      </c>
      <c r="B36" s="7" t="s">
        <v>134</v>
      </c>
      <c r="C36" s="8">
        <v>0</v>
      </c>
      <c r="D36" s="9">
        <v>58.48</v>
      </c>
      <c r="F36" s="10">
        <f>SUM(C36*D36)</f>
        <v>0</v>
      </c>
    </row>
    <row r="37" spans="3:6" ht="15.75">
      <c r="C37" s="8"/>
      <c r="D37" s="9"/>
      <c r="F37" s="11" t="s">
        <v>3</v>
      </c>
    </row>
    <row r="38" spans="1:6" ht="15.75">
      <c r="A38" s="1" t="s">
        <v>19</v>
      </c>
      <c r="C38" s="8"/>
      <c r="D38" s="9"/>
      <c r="F38" s="11" t="s">
        <v>3</v>
      </c>
    </row>
    <row r="39" spans="1:6" ht="15.75">
      <c r="A39" s="1" t="s">
        <v>20</v>
      </c>
      <c r="C39" s="8"/>
      <c r="D39" s="9"/>
      <c r="F39" s="11" t="s">
        <v>3</v>
      </c>
    </row>
    <row r="40" spans="1:6" ht="18">
      <c r="A40" s="1" t="s">
        <v>125</v>
      </c>
      <c r="B40" s="7" t="s">
        <v>134</v>
      </c>
      <c r="C40" s="8">
        <v>0</v>
      </c>
      <c r="D40" s="9">
        <v>52.37</v>
      </c>
      <c r="F40" s="10">
        <f>SUM(C40*D40)</f>
        <v>0</v>
      </c>
    </row>
    <row r="41" spans="1:6" ht="18">
      <c r="A41" s="1" t="s">
        <v>126</v>
      </c>
      <c r="B41" s="7" t="s">
        <v>134</v>
      </c>
      <c r="C41" s="8">
        <v>0</v>
      </c>
      <c r="D41" s="9">
        <v>48.23</v>
      </c>
      <c r="F41" s="10">
        <f>SUM(C41*D41)</f>
        <v>0</v>
      </c>
    </row>
    <row r="42" spans="1:6" ht="18">
      <c r="A42" s="1" t="s">
        <v>145</v>
      </c>
      <c r="B42" s="7" t="s">
        <v>134</v>
      </c>
      <c r="C42" s="8">
        <v>0</v>
      </c>
      <c r="D42" s="9">
        <v>48.37</v>
      </c>
      <c r="F42" s="10">
        <f>SUM(C42*D42)</f>
        <v>0</v>
      </c>
    </row>
    <row r="43" spans="3:6" ht="15.75">
      <c r="C43" s="8"/>
      <c r="D43" s="9"/>
      <c r="F43" s="11" t="s">
        <v>3</v>
      </c>
    </row>
    <row r="44" spans="1:6" ht="15.75">
      <c r="A44" s="1" t="s">
        <v>21</v>
      </c>
      <c r="C44" s="8"/>
      <c r="D44" s="9"/>
      <c r="F44" s="11" t="s">
        <v>3</v>
      </c>
    </row>
    <row r="45" spans="1:6" ht="15.75">
      <c r="A45" s="1" t="s">
        <v>22</v>
      </c>
      <c r="C45" s="8"/>
      <c r="D45" s="9"/>
      <c r="F45" s="11" t="s">
        <v>3</v>
      </c>
    </row>
    <row r="46" spans="1:6" ht="18">
      <c r="A46" s="1" t="s">
        <v>18</v>
      </c>
      <c r="B46" s="7" t="s">
        <v>134</v>
      </c>
      <c r="C46" s="8">
        <v>0</v>
      </c>
      <c r="D46" s="9">
        <v>22.89</v>
      </c>
      <c r="F46" s="10">
        <f>SUM(C46*D46)</f>
        <v>0</v>
      </c>
    </row>
    <row r="47" spans="1:6" ht="18">
      <c r="A47" s="1" t="s">
        <v>130</v>
      </c>
      <c r="B47" s="7" t="s">
        <v>134</v>
      </c>
      <c r="C47" s="8">
        <v>0</v>
      </c>
      <c r="D47" s="9">
        <v>2.83</v>
      </c>
      <c r="F47" s="10">
        <f>SUM(C47*D47)</f>
        <v>0</v>
      </c>
    </row>
    <row r="48" spans="3:6" ht="15.75">
      <c r="C48" s="8"/>
      <c r="D48" s="9"/>
      <c r="F48" s="11" t="s">
        <v>3</v>
      </c>
    </row>
    <row r="49" spans="1:6" ht="15.75">
      <c r="A49" s="1" t="s">
        <v>23</v>
      </c>
      <c r="C49" s="8"/>
      <c r="D49" s="9"/>
      <c r="F49" s="11" t="s">
        <v>3</v>
      </c>
    </row>
    <row r="50" spans="1:6" ht="15.75">
      <c r="A50" s="1" t="s">
        <v>24</v>
      </c>
      <c r="C50" s="8"/>
      <c r="D50" s="9"/>
      <c r="F50" s="11" t="s">
        <v>3</v>
      </c>
    </row>
    <row r="51" spans="1:6" ht="18">
      <c r="A51" s="1" t="s">
        <v>128</v>
      </c>
      <c r="B51" s="7" t="s">
        <v>134</v>
      </c>
      <c r="C51" s="8">
        <v>0</v>
      </c>
      <c r="D51" s="9">
        <v>10.67</v>
      </c>
      <c r="F51" s="10">
        <f>SUM(C51*D51)</f>
        <v>0</v>
      </c>
    </row>
    <row r="52" spans="1:6" ht="18">
      <c r="A52" s="1" t="s">
        <v>129</v>
      </c>
      <c r="B52" s="7" t="s">
        <v>134</v>
      </c>
      <c r="C52" s="8">
        <v>0</v>
      </c>
      <c r="D52" s="9">
        <v>31.91</v>
      </c>
      <c r="F52" s="10">
        <f>SUM(C52*D52)</f>
        <v>0</v>
      </c>
    </row>
    <row r="53" spans="1:6" ht="18">
      <c r="A53" s="1" t="s">
        <v>25</v>
      </c>
      <c r="B53" s="7" t="s">
        <v>134</v>
      </c>
      <c r="C53" s="8">
        <v>0</v>
      </c>
      <c r="D53" s="9">
        <v>3.23</v>
      </c>
      <c r="F53" s="10">
        <f>SUM(C53*D53)</f>
        <v>0</v>
      </c>
    </row>
    <row r="54" spans="1:6" ht="18">
      <c r="A54" s="1" t="s">
        <v>130</v>
      </c>
      <c r="B54" s="7" t="s">
        <v>134</v>
      </c>
      <c r="C54" s="8">
        <v>0</v>
      </c>
      <c r="D54" s="9">
        <v>2.79</v>
      </c>
      <c r="F54" s="10">
        <f>SUM(C54*D54)</f>
        <v>0</v>
      </c>
    </row>
    <row r="55" spans="3:6" ht="15.75">
      <c r="C55" s="8"/>
      <c r="D55" s="9"/>
      <c r="F55" s="11" t="s">
        <v>3</v>
      </c>
    </row>
    <row r="56" spans="1:6" ht="15.75">
      <c r="A56" s="1" t="s">
        <v>122</v>
      </c>
      <c r="B56" s="7" t="s">
        <v>132</v>
      </c>
      <c r="C56" s="8">
        <v>0</v>
      </c>
      <c r="D56" s="9">
        <v>0</v>
      </c>
      <c r="F56" s="10">
        <f>SUM(C56*D56)</f>
        <v>0</v>
      </c>
    </row>
    <row r="57" spans="1:6" ht="15.75">
      <c r="A57" s="1" t="s">
        <v>26</v>
      </c>
      <c r="B57" s="7" t="s">
        <v>27</v>
      </c>
      <c r="C57" s="8">
        <v>0</v>
      </c>
      <c r="D57" s="9">
        <v>100000</v>
      </c>
      <c r="F57" s="12">
        <f>SUM(C57*D57)</f>
        <v>0</v>
      </c>
    </row>
    <row r="59" spans="1:6" ht="15.75">
      <c r="A59" s="1" t="s">
        <v>28</v>
      </c>
      <c r="F59" s="13">
        <f>SUM(F15:F57)</f>
        <v>0</v>
      </c>
    </row>
    <row r="60" ht="15.75">
      <c r="F60" s="13"/>
    </row>
    <row r="61" spans="1:6" ht="16.5" thickBot="1">
      <c r="A61" s="1" t="s">
        <v>29</v>
      </c>
      <c r="F61" s="14">
        <f>F59*0.4</f>
        <v>0</v>
      </c>
    </row>
    <row r="62" ht="16.5" thickTop="1">
      <c r="F62" s="13"/>
    </row>
    <row r="63" spans="1:6" ht="15.75">
      <c r="A63" s="1" t="s">
        <v>30</v>
      </c>
      <c r="F63" s="13">
        <f>F59+F61</f>
        <v>0</v>
      </c>
    </row>
    <row r="67" spans="1:2" ht="15.75">
      <c r="A67" s="15"/>
      <c r="B67" s="1" t="s">
        <v>0</v>
      </c>
    </row>
    <row r="68" ht="15.75">
      <c r="F68" s="3" t="s">
        <v>31</v>
      </c>
    </row>
    <row r="69" spans="1:2" ht="15.75">
      <c r="A69" s="3" t="s">
        <v>2</v>
      </c>
      <c r="B69" s="2" t="str">
        <f aca="true" t="shared" si="1" ref="B69:B74">B3</f>
        <v> </v>
      </c>
    </row>
    <row r="70" spans="1:2" ht="15.75">
      <c r="A70" s="3" t="s">
        <v>4</v>
      </c>
      <c r="B70" s="2" t="str">
        <f t="shared" si="1"/>
        <v> </v>
      </c>
    </row>
    <row r="71" spans="1:2" ht="15.75">
      <c r="A71" s="3" t="s">
        <v>5</v>
      </c>
      <c r="B71" s="2" t="str">
        <f t="shared" si="1"/>
        <v> </v>
      </c>
    </row>
    <row r="72" spans="1:2" ht="15.75">
      <c r="A72" s="3" t="s">
        <v>6</v>
      </c>
      <c r="B72" s="2" t="str">
        <f t="shared" si="1"/>
        <v> </v>
      </c>
    </row>
    <row r="73" spans="1:2" ht="15.75">
      <c r="A73" s="3" t="s">
        <v>7</v>
      </c>
      <c r="B73" s="5">
        <f t="shared" si="1"/>
        <v>40623.61595439815</v>
      </c>
    </row>
    <row r="74" spans="1:2" ht="15.75">
      <c r="A74" s="3" t="s">
        <v>8</v>
      </c>
      <c r="B74" s="5" t="str">
        <f t="shared" si="1"/>
        <v> </v>
      </c>
    </row>
    <row r="75" spans="1:2" ht="15.75">
      <c r="A75" s="3" t="s">
        <v>118</v>
      </c>
      <c r="B75" s="47">
        <f>B9</f>
        <v>0.1363</v>
      </c>
    </row>
    <row r="77" spans="1:6" ht="15.75">
      <c r="A77" s="1" t="s">
        <v>9</v>
      </c>
      <c r="B77" s="7" t="s">
        <v>10</v>
      </c>
      <c r="C77" s="3" t="s">
        <v>11</v>
      </c>
      <c r="D77" s="3" t="s">
        <v>12</v>
      </c>
      <c r="F77" s="7" t="s">
        <v>13</v>
      </c>
    </row>
    <row r="79" ht="15.75">
      <c r="A79" s="1" t="s">
        <v>32</v>
      </c>
    </row>
    <row r="81" spans="1:6" ht="18">
      <c r="A81" s="1" t="s">
        <v>33</v>
      </c>
      <c r="B81" s="7" t="s">
        <v>134</v>
      </c>
      <c r="C81" s="8">
        <v>0</v>
      </c>
      <c r="D81" s="9">
        <v>250</v>
      </c>
      <c r="F81" s="10">
        <f>C81*D81</f>
        <v>0</v>
      </c>
    </row>
    <row r="82" spans="3:6" ht="15.75">
      <c r="C82" s="16"/>
      <c r="F82" s="13"/>
    </row>
    <row r="83" spans="1:6" ht="15.75">
      <c r="A83" s="1" t="s">
        <v>35</v>
      </c>
      <c r="C83" s="16"/>
      <c r="F83" s="17">
        <f>F81*0.15</f>
        <v>0</v>
      </c>
    </row>
    <row r="84" spans="3:6" ht="15.75">
      <c r="C84" s="16"/>
      <c r="F84" s="13"/>
    </row>
    <row r="85" spans="1:6" ht="15.75">
      <c r="A85" s="1" t="s">
        <v>36</v>
      </c>
      <c r="C85" s="16"/>
      <c r="F85" s="13">
        <f>F81+F83</f>
        <v>0</v>
      </c>
    </row>
    <row r="86" ht="15.75">
      <c r="C86" s="16"/>
    </row>
    <row r="87" spans="1:3" ht="15.75">
      <c r="A87" s="41" t="s">
        <v>117</v>
      </c>
      <c r="C87" s="16"/>
    </row>
    <row r="88" spans="1:6" ht="15.75">
      <c r="A88" s="4" t="s">
        <v>37</v>
      </c>
      <c r="B88" s="7" t="s">
        <v>34</v>
      </c>
      <c r="C88" s="8">
        <v>0</v>
      </c>
      <c r="D88" s="9">
        <v>0</v>
      </c>
      <c r="F88" s="10">
        <f>C88*D88</f>
        <v>0</v>
      </c>
    </row>
    <row r="89" spans="1:6" ht="15.75">
      <c r="A89" s="4" t="s">
        <v>38</v>
      </c>
      <c r="B89" s="7" t="s">
        <v>34</v>
      </c>
      <c r="C89" s="8">
        <v>0</v>
      </c>
      <c r="D89" s="9">
        <v>0</v>
      </c>
      <c r="F89" s="10">
        <f>C89*D89</f>
        <v>0</v>
      </c>
    </row>
    <row r="90" spans="1:6" ht="15.75">
      <c r="A90" s="4" t="s">
        <v>39</v>
      </c>
      <c r="B90" s="7" t="s">
        <v>34</v>
      </c>
      <c r="C90" s="8">
        <v>0</v>
      </c>
      <c r="D90" s="9">
        <v>0</v>
      </c>
      <c r="F90" s="10">
        <f>C90*D90</f>
        <v>0</v>
      </c>
    </row>
    <row r="91" spans="1:6" ht="15.75">
      <c r="A91" s="4" t="s">
        <v>40</v>
      </c>
      <c r="B91" s="7" t="s">
        <v>34</v>
      </c>
      <c r="C91" s="8">
        <v>0</v>
      </c>
      <c r="D91" s="9">
        <v>0</v>
      </c>
      <c r="F91" s="10">
        <f>C91*D91</f>
        <v>0</v>
      </c>
    </row>
    <row r="92" spans="1:6" ht="15.75">
      <c r="A92" s="4" t="s">
        <v>41</v>
      </c>
      <c r="B92" s="7" t="s">
        <v>34</v>
      </c>
      <c r="C92" s="8">
        <v>0</v>
      </c>
      <c r="D92" s="9">
        <v>0</v>
      </c>
      <c r="F92" s="12">
        <f>C92*D92</f>
        <v>0</v>
      </c>
    </row>
    <row r="93" ht="15.75">
      <c r="C93" s="16"/>
    </row>
    <row r="94" spans="1:6" ht="15.75">
      <c r="A94" s="1" t="s">
        <v>42</v>
      </c>
      <c r="C94" s="16"/>
      <c r="F94" s="13">
        <f>SUM(F88:F92)</f>
        <v>0</v>
      </c>
    </row>
    <row r="95" spans="3:6" ht="15.75">
      <c r="C95" s="16"/>
      <c r="F95" s="18" t="s">
        <v>3</v>
      </c>
    </row>
    <row r="96" spans="1:6" ht="15.75">
      <c r="A96" s="1" t="s">
        <v>35</v>
      </c>
      <c r="C96" s="16"/>
      <c r="F96" s="17">
        <f>F94*0.15</f>
        <v>0</v>
      </c>
    </row>
    <row r="97" spans="3:6" ht="15.75">
      <c r="C97" s="16"/>
      <c r="F97" s="13"/>
    </row>
    <row r="98" spans="1:6" ht="15.75">
      <c r="A98" s="1" t="s">
        <v>43</v>
      </c>
      <c r="C98" s="16"/>
      <c r="F98" s="13">
        <f>F94+F96</f>
        <v>0</v>
      </c>
    </row>
    <row r="99" spans="3:6" ht="15.75">
      <c r="C99" s="16"/>
      <c r="F99" s="10"/>
    </row>
    <row r="100" spans="1:6" ht="15.75">
      <c r="A100" s="1" t="s">
        <v>44</v>
      </c>
      <c r="C100" s="16"/>
      <c r="F100" s="10"/>
    </row>
    <row r="101" spans="1:6" ht="18">
      <c r="A101" s="1" t="s">
        <v>148</v>
      </c>
      <c r="B101" s="7" t="s">
        <v>131</v>
      </c>
      <c r="C101" s="8">
        <v>0</v>
      </c>
      <c r="D101" s="9">
        <v>0</v>
      </c>
      <c r="F101" s="10">
        <f>C101*D101</f>
        <v>0</v>
      </c>
    </row>
    <row r="102" spans="1:6" ht="15.75">
      <c r="A102" s="41" t="s">
        <v>149</v>
      </c>
      <c r="B102" s="7" t="s">
        <v>133</v>
      </c>
      <c r="C102" s="8">
        <v>0</v>
      </c>
      <c r="D102" s="9">
        <v>0</v>
      </c>
      <c r="F102" s="12">
        <f>C102*D102</f>
        <v>0</v>
      </c>
    </row>
    <row r="103" ht="15.75">
      <c r="F103" s="10"/>
    </row>
    <row r="104" spans="1:6" ht="15.75">
      <c r="A104" s="1" t="s">
        <v>45</v>
      </c>
      <c r="F104" s="13">
        <f>F101+F102</f>
        <v>0</v>
      </c>
    </row>
    <row r="105" ht="15.75">
      <c r="F105" s="13"/>
    </row>
    <row r="106" spans="1:6" ht="15.75">
      <c r="A106" s="1" t="s">
        <v>35</v>
      </c>
      <c r="F106" s="17">
        <f>F104*0.15</f>
        <v>0</v>
      </c>
    </row>
    <row r="107" ht="15.75">
      <c r="F107" s="13"/>
    </row>
    <row r="108" spans="1:6" ht="15.75">
      <c r="A108" s="1" t="s">
        <v>46</v>
      </c>
      <c r="F108" s="13">
        <f>F104+F106</f>
        <v>0</v>
      </c>
    </row>
    <row r="109" ht="15.75">
      <c r="F109" s="18" t="s">
        <v>3</v>
      </c>
    </row>
    <row r="110" spans="1:6" ht="16.5" thickBot="1">
      <c r="A110" s="1" t="s">
        <v>47</v>
      </c>
      <c r="D110" s="1" t="s">
        <v>48</v>
      </c>
      <c r="F110" s="14">
        <f>F85+F98+F108</f>
        <v>0</v>
      </c>
    </row>
    <row r="111" ht="16.5" thickTop="1">
      <c r="F111" s="13"/>
    </row>
    <row r="112" spans="1:6" ht="15.75">
      <c r="A112" s="1" t="s">
        <v>124</v>
      </c>
      <c r="F112" s="13">
        <f>F63+F110</f>
        <v>0</v>
      </c>
    </row>
    <row r="113" ht="15.75">
      <c r="F113" s="13"/>
    </row>
    <row r="114" spans="1:6" ht="15.75">
      <c r="A114" s="1" t="s">
        <v>49</v>
      </c>
      <c r="F114" s="45">
        <f>F112*0.15</f>
        <v>0</v>
      </c>
    </row>
    <row r="115" spans="1:6" ht="15.75">
      <c r="A115" s="1"/>
      <c r="F115" s="45"/>
    </row>
    <row r="116" spans="1:6" ht="15.75">
      <c r="A116" s="1" t="s">
        <v>119</v>
      </c>
      <c r="C116" s="44">
        <f>B9</f>
        <v>0.1363</v>
      </c>
      <c r="F116" s="46">
        <f>(F112+F114)*C116</f>
        <v>0</v>
      </c>
    </row>
    <row r="117" ht="15.75">
      <c r="F117" s="13"/>
    </row>
    <row r="118" spans="1:6" ht="15.75">
      <c r="A118" s="1" t="s">
        <v>123</v>
      </c>
      <c r="F118" s="13">
        <f>F112+F114+F116</f>
        <v>0</v>
      </c>
    </row>
    <row r="119" spans="1:6" ht="15.75">
      <c r="A119" s="1"/>
      <c r="F119" s="13"/>
    </row>
    <row r="120" spans="1:6" ht="15.75">
      <c r="A120" s="1" t="s">
        <v>50</v>
      </c>
      <c r="F120" s="19">
        <v>0</v>
      </c>
    </row>
    <row r="121" ht="15.75">
      <c r="F121" s="19"/>
    </row>
    <row r="122" spans="1:6" ht="16.5" thickBot="1">
      <c r="A122" s="1" t="s">
        <v>51</v>
      </c>
      <c r="F122" s="20">
        <v>0</v>
      </c>
    </row>
    <row r="123" ht="16.5" thickTop="1">
      <c r="F123" s="13"/>
    </row>
    <row r="124" spans="1:6" ht="15.75">
      <c r="A124" s="21" t="s">
        <v>52</v>
      </c>
      <c r="F124" s="22">
        <f>F118+F120+F122</f>
        <v>0</v>
      </c>
    </row>
    <row r="130" ht="15.75">
      <c r="A130" s="1"/>
    </row>
    <row r="131" spans="1:3" ht="15.75">
      <c r="A131" s="1"/>
      <c r="B131" s="1"/>
      <c r="C131" s="1"/>
    </row>
    <row r="134" ht="15.75">
      <c r="A134" s="1"/>
    </row>
    <row r="135" ht="15.75">
      <c r="A135" s="1"/>
    </row>
    <row r="136" ht="15.75">
      <c r="A136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6" ht="15.75">
      <c r="A146" s="1"/>
    </row>
    <row r="147" ht="15.75">
      <c r="A147" s="1"/>
    </row>
    <row r="148" ht="15.75">
      <c r="A148" s="1"/>
    </row>
    <row r="152" ht="15.75">
      <c r="A152" s="1"/>
    </row>
    <row r="153" ht="15.75">
      <c r="A153" s="1"/>
    </row>
    <row r="154" ht="15.75">
      <c r="A154" s="1"/>
    </row>
  </sheetData>
  <sheetProtection/>
  <printOptions/>
  <pageMargins left="1" right="0.5" top="0.5" bottom="0.55" header="0.5" footer="0.5"/>
  <pageSetup fitToHeight="2" fitToWidth="1" horizontalDpi="400" verticalDpi="400" orientation="portrait" scale="70" r:id="rId1"/>
  <rowBreaks count="2" manualBreakCount="2">
    <brk id="63" max="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A1" sqref="A1:G38"/>
    </sheetView>
  </sheetViews>
  <sheetFormatPr defaultColWidth="9.140625" defaultRowHeight="12.75"/>
  <cols>
    <col min="1" max="1" width="18.7109375" style="0" bestFit="1" customWidth="1"/>
    <col min="2" max="2" width="16.140625" style="0" bestFit="1" customWidth="1"/>
    <col min="3" max="3" width="63.140625" style="0" bestFit="1" customWidth="1"/>
    <col min="4" max="4" width="39.28125" style="0" bestFit="1" customWidth="1"/>
    <col min="5" max="5" width="14.00390625" style="0" bestFit="1" customWidth="1"/>
    <col min="6" max="6" width="12.28125" style="0" bestFit="1" customWidth="1"/>
    <col min="10" max="11" width="0" style="0" hidden="1" customWidth="1"/>
  </cols>
  <sheetData>
    <row r="1" spans="1:11" ht="18.75" thickBot="1">
      <c r="A1" s="48" t="s">
        <v>150</v>
      </c>
      <c r="B1" s="48"/>
      <c r="C1" s="48"/>
      <c r="D1" s="48"/>
      <c r="E1" s="48"/>
      <c r="F1" s="23"/>
      <c r="J1" s="24">
        <v>2005</v>
      </c>
      <c r="K1" s="24"/>
    </row>
    <row r="2" spans="1:11" ht="16.5" thickBot="1">
      <c r="A2" s="25" t="s">
        <v>53</v>
      </c>
      <c r="B2" s="26" t="s">
        <v>54</v>
      </c>
      <c r="C2" s="26" t="s">
        <v>55</v>
      </c>
      <c r="D2" s="26" t="s">
        <v>56</v>
      </c>
      <c r="E2" s="27" t="s">
        <v>57</v>
      </c>
      <c r="F2" s="28" t="s">
        <v>58</v>
      </c>
      <c r="J2" s="24" t="s">
        <v>59</v>
      </c>
      <c r="K2" s="24" t="s">
        <v>60</v>
      </c>
    </row>
    <row r="3" spans="1:11" ht="12.75">
      <c r="A3" s="29"/>
      <c r="B3" s="29"/>
      <c r="C3" s="29"/>
      <c r="D3" s="29"/>
      <c r="E3" s="30"/>
      <c r="F3" s="31"/>
      <c r="K3" s="24"/>
    </row>
    <row r="4" spans="1:11" ht="12.75">
      <c r="A4" s="32" t="s">
        <v>61</v>
      </c>
      <c r="B4" s="32" t="s">
        <v>62</v>
      </c>
      <c r="C4" s="32" t="s">
        <v>63</v>
      </c>
      <c r="D4" s="32" t="s">
        <v>64</v>
      </c>
      <c r="E4" s="33">
        <f>INT(J4*K4+1)</f>
        <v>51</v>
      </c>
      <c r="F4" s="32">
        <v>2.3</v>
      </c>
      <c r="J4" s="33">
        <v>44</v>
      </c>
      <c r="K4" s="24">
        <v>1.15</v>
      </c>
    </row>
    <row r="5" spans="1:11" ht="12.75">
      <c r="A5" s="34" t="s">
        <v>61</v>
      </c>
      <c r="B5" s="34" t="s">
        <v>62</v>
      </c>
      <c r="C5" s="34" t="s">
        <v>65</v>
      </c>
      <c r="D5" s="34" t="s">
        <v>66</v>
      </c>
      <c r="E5" s="35">
        <f aca="true" t="shared" si="0" ref="E5:E35">INT(J5*K5+1)</f>
        <v>58</v>
      </c>
      <c r="F5" s="34" t="s">
        <v>67</v>
      </c>
      <c r="J5" s="36">
        <v>50</v>
      </c>
      <c r="K5" s="24">
        <v>1.15</v>
      </c>
    </row>
    <row r="6" spans="1:11" ht="12.75">
      <c r="A6" s="32" t="s">
        <v>68</v>
      </c>
      <c r="B6" s="32" t="s">
        <v>62</v>
      </c>
      <c r="C6" s="32" t="s">
        <v>63</v>
      </c>
      <c r="D6" s="32" t="s">
        <v>69</v>
      </c>
      <c r="E6" s="33">
        <f t="shared" si="0"/>
        <v>58</v>
      </c>
      <c r="F6" s="32" t="s">
        <v>67</v>
      </c>
      <c r="J6" s="33">
        <v>50</v>
      </c>
      <c r="K6" s="24">
        <v>1.15</v>
      </c>
    </row>
    <row r="7" spans="1:11" ht="12.75">
      <c r="A7" s="34" t="s">
        <v>68</v>
      </c>
      <c r="B7" s="34" t="s">
        <v>62</v>
      </c>
      <c r="C7" s="34" t="s">
        <v>65</v>
      </c>
      <c r="D7" s="34" t="s">
        <v>66</v>
      </c>
      <c r="E7" s="35">
        <f t="shared" si="0"/>
        <v>65</v>
      </c>
      <c r="F7" s="34" t="s">
        <v>67</v>
      </c>
      <c r="J7" s="36">
        <v>56</v>
      </c>
      <c r="K7" s="24">
        <v>1.15</v>
      </c>
    </row>
    <row r="8" spans="1:11" ht="12.75">
      <c r="A8" s="32" t="s">
        <v>70</v>
      </c>
      <c r="B8" s="32" t="s">
        <v>62</v>
      </c>
      <c r="C8" s="32" t="s">
        <v>63</v>
      </c>
      <c r="D8" s="32" t="s">
        <v>71</v>
      </c>
      <c r="E8" s="33">
        <f t="shared" si="0"/>
        <v>65</v>
      </c>
      <c r="F8" s="32" t="s">
        <v>72</v>
      </c>
      <c r="J8" s="33">
        <v>56</v>
      </c>
      <c r="K8" s="24">
        <v>1.15</v>
      </c>
    </row>
    <row r="9" spans="1:11" ht="12.75">
      <c r="A9" s="34" t="s">
        <v>70</v>
      </c>
      <c r="B9" s="34" t="s">
        <v>62</v>
      </c>
      <c r="C9" s="34" t="s">
        <v>65</v>
      </c>
      <c r="D9" s="34" t="s">
        <v>66</v>
      </c>
      <c r="E9" s="35">
        <f t="shared" si="0"/>
        <v>73</v>
      </c>
      <c r="F9" s="34" t="s">
        <v>67</v>
      </c>
      <c r="J9" s="36">
        <v>63</v>
      </c>
      <c r="K9" s="24">
        <v>1.15</v>
      </c>
    </row>
    <row r="10" spans="1:11" ht="12.75">
      <c r="A10" s="32" t="s">
        <v>73</v>
      </c>
      <c r="B10" s="32" t="s">
        <v>62</v>
      </c>
      <c r="C10" s="32" t="s">
        <v>74</v>
      </c>
      <c r="D10" s="32" t="s">
        <v>75</v>
      </c>
      <c r="E10" s="33">
        <f t="shared" si="0"/>
        <v>73</v>
      </c>
      <c r="F10" s="32" t="s">
        <v>76</v>
      </c>
      <c r="J10" s="33">
        <v>63</v>
      </c>
      <c r="K10" s="24">
        <v>1.15</v>
      </c>
    </row>
    <row r="11" spans="1:11" ht="12.75">
      <c r="A11" s="34" t="s">
        <v>73</v>
      </c>
      <c r="B11" s="34" t="s">
        <v>62</v>
      </c>
      <c r="C11" s="34" t="s">
        <v>151</v>
      </c>
      <c r="D11" s="34" t="s">
        <v>77</v>
      </c>
      <c r="E11" s="35">
        <f t="shared" si="0"/>
        <v>87</v>
      </c>
      <c r="F11" s="34" t="s">
        <v>78</v>
      </c>
      <c r="J11" s="36">
        <v>75</v>
      </c>
      <c r="K11" s="24">
        <v>1.15</v>
      </c>
    </row>
    <row r="12" spans="1:11" ht="12.75">
      <c r="A12" s="32" t="s">
        <v>79</v>
      </c>
      <c r="B12" s="32" t="s">
        <v>80</v>
      </c>
      <c r="C12" s="32" t="s">
        <v>81</v>
      </c>
      <c r="D12" s="32" t="s">
        <v>82</v>
      </c>
      <c r="E12" s="33">
        <f t="shared" si="0"/>
        <v>80</v>
      </c>
      <c r="F12" s="32" t="s">
        <v>83</v>
      </c>
      <c r="J12" s="33">
        <v>69</v>
      </c>
      <c r="K12" s="24">
        <v>1.15</v>
      </c>
    </row>
    <row r="13" spans="1:11" ht="12.75">
      <c r="A13" s="34" t="s">
        <v>84</v>
      </c>
      <c r="B13" s="34" t="s">
        <v>80</v>
      </c>
      <c r="C13" s="34" t="s">
        <v>85</v>
      </c>
      <c r="D13" s="34" t="s">
        <v>77</v>
      </c>
      <c r="E13" s="35">
        <f t="shared" si="0"/>
        <v>94</v>
      </c>
      <c r="F13" s="34" t="s">
        <v>86</v>
      </c>
      <c r="J13" s="36">
        <v>81</v>
      </c>
      <c r="K13" s="24">
        <v>1.15</v>
      </c>
    </row>
    <row r="14" spans="1:11" ht="12.75">
      <c r="A14" s="37" t="s">
        <v>84</v>
      </c>
      <c r="B14" s="37" t="s">
        <v>80</v>
      </c>
      <c r="C14" s="37" t="s">
        <v>85</v>
      </c>
      <c r="D14" s="37" t="s">
        <v>87</v>
      </c>
      <c r="E14" s="35">
        <f t="shared" si="0"/>
        <v>102</v>
      </c>
      <c r="F14" s="37" t="s">
        <v>88</v>
      </c>
      <c r="J14" s="38">
        <v>88</v>
      </c>
      <c r="K14" s="24">
        <v>1.15</v>
      </c>
    </row>
    <row r="15" spans="1:11" ht="12.75">
      <c r="A15" s="32" t="s">
        <v>84</v>
      </c>
      <c r="B15" s="32" t="s">
        <v>89</v>
      </c>
      <c r="C15" s="32" t="s">
        <v>81</v>
      </c>
      <c r="D15" s="32" t="s">
        <v>82</v>
      </c>
      <c r="E15" s="33">
        <f t="shared" si="0"/>
        <v>87</v>
      </c>
      <c r="F15" s="32" t="s">
        <v>83</v>
      </c>
      <c r="J15" s="33">
        <v>75</v>
      </c>
      <c r="K15" s="24">
        <v>1.15</v>
      </c>
    </row>
    <row r="16" spans="1:11" ht="12.75">
      <c r="A16" s="34" t="s">
        <v>84</v>
      </c>
      <c r="B16" s="34" t="s">
        <v>89</v>
      </c>
      <c r="C16" s="34" t="s">
        <v>85</v>
      </c>
      <c r="D16" s="34" t="s">
        <v>77</v>
      </c>
      <c r="E16" s="35">
        <f t="shared" si="0"/>
        <v>102</v>
      </c>
      <c r="F16" s="34" t="s">
        <v>86</v>
      </c>
      <c r="J16" s="36">
        <v>88</v>
      </c>
      <c r="K16" s="24">
        <v>1.15</v>
      </c>
    </row>
    <row r="17" spans="1:11" ht="12.75">
      <c r="A17" s="34" t="s">
        <v>84</v>
      </c>
      <c r="B17" s="34" t="s">
        <v>89</v>
      </c>
      <c r="C17" s="34" t="s">
        <v>85</v>
      </c>
      <c r="D17" s="34" t="s">
        <v>87</v>
      </c>
      <c r="E17" s="35">
        <f t="shared" si="0"/>
        <v>109</v>
      </c>
      <c r="F17" s="34" t="s">
        <v>88</v>
      </c>
      <c r="J17" s="36">
        <v>94</v>
      </c>
      <c r="K17" s="24">
        <v>1.15</v>
      </c>
    </row>
    <row r="18" spans="1:11" ht="12.75">
      <c r="A18" s="32" t="s">
        <v>90</v>
      </c>
      <c r="B18" s="32" t="s">
        <v>89</v>
      </c>
      <c r="C18" s="32" t="s">
        <v>81</v>
      </c>
      <c r="D18" s="32" t="s">
        <v>91</v>
      </c>
      <c r="E18" s="33">
        <f t="shared" si="0"/>
        <v>94</v>
      </c>
      <c r="F18" s="32" t="s">
        <v>88</v>
      </c>
      <c r="J18" s="33">
        <v>81</v>
      </c>
      <c r="K18" s="24">
        <v>1.15</v>
      </c>
    </row>
    <row r="19" spans="1:11" ht="12.75">
      <c r="A19" s="34" t="s">
        <v>90</v>
      </c>
      <c r="B19" s="34" t="s">
        <v>89</v>
      </c>
      <c r="C19" s="34" t="s">
        <v>85</v>
      </c>
      <c r="D19" s="34" t="s">
        <v>77</v>
      </c>
      <c r="E19" s="35">
        <f t="shared" si="0"/>
        <v>109</v>
      </c>
      <c r="F19" s="34" t="s">
        <v>88</v>
      </c>
      <c r="J19" s="36">
        <v>94</v>
      </c>
      <c r="K19" s="24">
        <v>1.15</v>
      </c>
    </row>
    <row r="20" spans="1:11" ht="12.75">
      <c r="A20" s="34" t="s">
        <v>90</v>
      </c>
      <c r="B20" s="34" t="s">
        <v>89</v>
      </c>
      <c r="C20" s="34" t="s">
        <v>85</v>
      </c>
      <c r="D20" s="34" t="s">
        <v>87</v>
      </c>
      <c r="E20" s="35">
        <f t="shared" si="0"/>
        <v>113</v>
      </c>
      <c r="F20" s="34" t="s">
        <v>88</v>
      </c>
      <c r="J20" s="36">
        <v>98</v>
      </c>
      <c r="K20" s="24">
        <v>1.15</v>
      </c>
    </row>
    <row r="21" spans="1:11" ht="12.75">
      <c r="A21" s="32" t="s">
        <v>92</v>
      </c>
      <c r="B21" s="32" t="s">
        <v>70</v>
      </c>
      <c r="C21" s="32" t="s">
        <v>93</v>
      </c>
      <c r="D21" s="32" t="s">
        <v>94</v>
      </c>
      <c r="E21" s="33">
        <f t="shared" si="0"/>
        <v>109</v>
      </c>
      <c r="F21" s="32" t="s">
        <v>95</v>
      </c>
      <c r="J21" s="33">
        <v>94</v>
      </c>
      <c r="K21" s="24">
        <v>1.15</v>
      </c>
    </row>
    <row r="22" spans="1:11" ht="12.75">
      <c r="A22" s="34" t="s">
        <v>92</v>
      </c>
      <c r="B22" s="34" t="s">
        <v>70</v>
      </c>
      <c r="C22" s="34" t="s">
        <v>96</v>
      </c>
      <c r="D22" s="34" t="s">
        <v>77</v>
      </c>
      <c r="E22" s="35">
        <f t="shared" si="0"/>
        <v>116</v>
      </c>
      <c r="F22" s="34" t="s">
        <v>97</v>
      </c>
      <c r="J22" s="36">
        <v>100</v>
      </c>
      <c r="K22" s="24">
        <v>1.15</v>
      </c>
    </row>
    <row r="23" spans="1:11" ht="12.75">
      <c r="A23" s="34" t="s">
        <v>92</v>
      </c>
      <c r="B23" s="34" t="s">
        <v>70</v>
      </c>
      <c r="C23" s="34" t="s">
        <v>96</v>
      </c>
      <c r="D23" s="34" t="s">
        <v>87</v>
      </c>
      <c r="E23" s="35">
        <f t="shared" si="0"/>
        <v>116</v>
      </c>
      <c r="F23" s="34" t="s">
        <v>98</v>
      </c>
      <c r="J23" s="36">
        <v>100</v>
      </c>
      <c r="K23" s="24">
        <v>1.15</v>
      </c>
    </row>
    <row r="24" spans="1:11" ht="12.75">
      <c r="A24" s="32" t="s">
        <v>99</v>
      </c>
      <c r="B24" s="32" t="s">
        <v>73</v>
      </c>
      <c r="C24" s="32" t="s">
        <v>93</v>
      </c>
      <c r="D24" s="32" t="s">
        <v>94</v>
      </c>
      <c r="E24" s="33">
        <f t="shared" si="0"/>
        <v>116</v>
      </c>
      <c r="F24" s="32" t="s">
        <v>95</v>
      </c>
      <c r="J24" s="33">
        <v>100</v>
      </c>
      <c r="K24" s="24">
        <v>1.15</v>
      </c>
    </row>
    <row r="25" spans="1:11" ht="12.75">
      <c r="A25" s="34" t="s">
        <v>99</v>
      </c>
      <c r="B25" s="34" t="s">
        <v>73</v>
      </c>
      <c r="C25" s="34" t="s">
        <v>96</v>
      </c>
      <c r="D25" s="34" t="s">
        <v>77</v>
      </c>
      <c r="E25" s="35">
        <f t="shared" si="0"/>
        <v>122</v>
      </c>
      <c r="F25" s="34" t="s">
        <v>100</v>
      </c>
      <c r="J25" s="36">
        <v>106</v>
      </c>
      <c r="K25" s="24">
        <v>1.15</v>
      </c>
    </row>
    <row r="26" spans="1:11" ht="12.75">
      <c r="A26" s="34" t="s">
        <v>99</v>
      </c>
      <c r="B26" s="34" t="s">
        <v>73</v>
      </c>
      <c r="C26" s="34" t="s">
        <v>101</v>
      </c>
      <c r="D26" s="34" t="s">
        <v>87</v>
      </c>
      <c r="E26" s="35">
        <f t="shared" si="0"/>
        <v>122</v>
      </c>
      <c r="F26" s="34" t="s">
        <v>102</v>
      </c>
      <c r="J26" s="36">
        <v>106</v>
      </c>
      <c r="K26" s="24">
        <v>1.15</v>
      </c>
    </row>
    <row r="27" spans="1:11" ht="12.75">
      <c r="A27" s="32" t="s">
        <v>103</v>
      </c>
      <c r="B27" s="32" t="s">
        <v>73</v>
      </c>
      <c r="C27" s="32" t="s">
        <v>93</v>
      </c>
      <c r="D27" s="32" t="s">
        <v>94</v>
      </c>
      <c r="E27" s="33">
        <f t="shared" si="0"/>
        <v>122</v>
      </c>
      <c r="F27" s="32" t="s">
        <v>95</v>
      </c>
      <c r="J27" s="33">
        <v>106</v>
      </c>
      <c r="K27" s="24">
        <v>1.15</v>
      </c>
    </row>
    <row r="28" spans="1:11" ht="12.75">
      <c r="A28" s="34" t="s">
        <v>103</v>
      </c>
      <c r="B28" s="34" t="s">
        <v>73</v>
      </c>
      <c r="C28" s="34" t="s">
        <v>96</v>
      </c>
      <c r="D28" s="34" t="s">
        <v>77</v>
      </c>
      <c r="E28" s="35">
        <f t="shared" si="0"/>
        <v>130</v>
      </c>
      <c r="F28" s="34" t="s">
        <v>104</v>
      </c>
      <c r="J28" s="36">
        <v>113</v>
      </c>
      <c r="K28" s="24">
        <v>1.15</v>
      </c>
    </row>
    <row r="29" spans="1:11" ht="12.75">
      <c r="A29" s="34" t="s">
        <v>103</v>
      </c>
      <c r="B29" s="34" t="s">
        <v>73</v>
      </c>
      <c r="C29" s="34" t="s">
        <v>96</v>
      </c>
      <c r="D29" s="34" t="s">
        <v>87</v>
      </c>
      <c r="E29" s="35">
        <f t="shared" si="0"/>
        <v>130</v>
      </c>
      <c r="F29" s="34" t="s">
        <v>104</v>
      </c>
      <c r="J29" s="36">
        <v>113</v>
      </c>
      <c r="K29" s="24">
        <v>1.15</v>
      </c>
    </row>
    <row r="30" spans="1:11" ht="12.75">
      <c r="A30" s="32" t="s">
        <v>105</v>
      </c>
      <c r="B30" s="32" t="s">
        <v>73</v>
      </c>
      <c r="C30" s="32" t="s">
        <v>96</v>
      </c>
      <c r="D30" s="32" t="s">
        <v>77</v>
      </c>
      <c r="E30" s="33">
        <f t="shared" si="0"/>
        <v>144</v>
      </c>
      <c r="F30" s="32" t="s">
        <v>106</v>
      </c>
      <c r="J30" s="33">
        <v>125</v>
      </c>
      <c r="K30" s="24">
        <v>1.15</v>
      </c>
    </row>
    <row r="31" spans="1:11" ht="12.75">
      <c r="A31" s="34" t="s">
        <v>105</v>
      </c>
      <c r="B31" s="34" t="s">
        <v>73</v>
      </c>
      <c r="C31" s="34" t="s">
        <v>96</v>
      </c>
      <c r="D31" s="34" t="s">
        <v>87</v>
      </c>
      <c r="E31" s="35">
        <f t="shared" si="0"/>
        <v>144</v>
      </c>
      <c r="F31" s="34" t="s">
        <v>107</v>
      </c>
      <c r="J31" s="36">
        <v>125</v>
      </c>
      <c r="K31" s="24">
        <v>1.15</v>
      </c>
    </row>
    <row r="32" spans="1:11" ht="12.75">
      <c r="A32" s="32" t="s">
        <v>108</v>
      </c>
      <c r="B32" s="32" t="s">
        <v>109</v>
      </c>
      <c r="C32" s="32" t="s">
        <v>96</v>
      </c>
      <c r="D32" s="32" t="s">
        <v>77</v>
      </c>
      <c r="E32" s="33">
        <f t="shared" si="0"/>
        <v>166</v>
      </c>
      <c r="F32" s="32" t="s">
        <v>110</v>
      </c>
      <c r="J32" s="33">
        <v>144</v>
      </c>
      <c r="K32" s="24">
        <v>1.15</v>
      </c>
    </row>
    <row r="33" spans="1:11" ht="12.75">
      <c r="A33" s="34" t="s">
        <v>108</v>
      </c>
      <c r="B33" s="34" t="s">
        <v>109</v>
      </c>
      <c r="C33" s="34" t="s">
        <v>96</v>
      </c>
      <c r="D33" s="34" t="s">
        <v>87</v>
      </c>
      <c r="E33" s="35">
        <f t="shared" si="0"/>
        <v>166</v>
      </c>
      <c r="F33" s="34" t="s">
        <v>111</v>
      </c>
      <c r="J33" s="36">
        <v>144</v>
      </c>
      <c r="K33" s="24">
        <v>1.15</v>
      </c>
    </row>
    <row r="34" spans="1:11" ht="12.75">
      <c r="A34" s="32" t="s">
        <v>112</v>
      </c>
      <c r="B34" s="32" t="s">
        <v>109</v>
      </c>
      <c r="C34" s="32" t="s">
        <v>96</v>
      </c>
      <c r="D34" s="32" t="s">
        <v>77</v>
      </c>
      <c r="E34" s="33">
        <f t="shared" si="0"/>
        <v>180</v>
      </c>
      <c r="F34" s="32" t="s">
        <v>113</v>
      </c>
      <c r="J34" s="33">
        <v>156</v>
      </c>
      <c r="K34" s="24">
        <v>1.15</v>
      </c>
    </row>
    <row r="35" spans="1:11" ht="12.75">
      <c r="A35" s="34" t="s">
        <v>112</v>
      </c>
      <c r="B35" s="34" t="s">
        <v>109</v>
      </c>
      <c r="C35" s="34" t="s">
        <v>96</v>
      </c>
      <c r="D35" s="34" t="s">
        <v>87</v>
      </c>
      <c r="E35" s="35">
        <f t="shared" si="0"/>
        <v>180</v>
      </c>
      <c r="F35" s="34" t="s">
        <v>111</v>
      </c>
      <c r="J35" s="36">
        <v>156</v>
      </c>
      <c r="K35" s="24">
        <v>1.15</v>
      </c>
    </row>
    <row r="36" spans="1:11" ht="12.75">
      <c r="A36" s="34"/>
      <c r="B36" s="34"/>
      <c r="C36" s="34"/>
      <c r="D36" s="34"/>
      <c r="E36" s="36"/>
      <c r="F36" s="34"/>
      <c r="K36" s="24"/>
    </row>
    <row r="37" spans="1:11" ht="12.75">
      <c r="A37" s="39"/>
      <c r="B37" s="39"/>
      <c r="C37" s="39"/>
      <c r="D37" s="39" t="s">
        <v>114</v>
      </c>
      <c r="E37" s="40"/>
      <c r="F37" s="39"/>
      <c r="K37" s="24"/>
    </row>
    <row r="38" spans="1:11" ht="12.75">
      <c r="A38" s="39"/>
      <c r="B38" s="39"/>
      <c r="C38" s="39" t="s">
        <v>115</v>
      </c>
      <c r="D38" s="39"/>
      <c r="E38" s="40"/>
      <c r="F38" s="39"/>
      <c r="K38" s="24"/>
    </row>
  </sheetData>
  <sheetProtection/>
  <mergeCells count="1">
    <mergeCell ref="A1:E1"/>
  </mergeCells>
  <printOptions gridLines="1"/>
  <pageMargins left="0.75" right="0.75" top="1" bottom="1" header="0.5" footer="0.5"/>
  <pageSetup fitToHeight="1" fitToWidth="1" horizontalDpi="600" verticalDpi="600" orientation="landscape" scale="7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biddick</dc:creator>
  <cp:keywords/>
  <dc:description/>
  <cp:lastModifiedBy>welchd</cp:lastModifiedBy>
  <cp:lastPrinted>2010-07-16T15:32:37Z</cp:lastPrinted>
  <dcterms:created xsi:type="dcterms:W3CDTF">2001-08-09T01:06:59Z</dcterms:created>
  <dcterms:modified xsi:type="dcterms:W3CDTF">2011-03-21T19:47:08Z</dcterms:modified>
  <cp:category/>
  <cp:version/>
  <cp:contentType/>
  <cp:contentStatus/>
</cp:coreProperties>
</file>